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Metodický pokyn BioCEMS\"/>
    </mc:Choice>
  </mc:AlternateContent>
  <xr:revisionPtr revIDLastSave="0" documentId="13_ncr:1_{1EC377B6-1B38-43F6-B1C2-6CA954C30411}" xr6:coauthVersionLast="47" xr6:coauthVersionMax="47" xr10:uidLastSave="{00000000-0000-0000-0000-000000000000}"/>
  <bookViews>
    <workbookView xWindow="20370" yWindow="-120" windowWidth="20640" windowHeight="117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K36" i="1" s="1"/>
  <c r="I35" i="1"/>
  <c r="K35" i="1" s="1"/>
  <c r="I34" i="1"/>
  <c r="K34" i="1" s="1"/>
  <c r="I33" i="1"/>
  <c r="K33" i="1" s="1"/>
  <c r="I32" i="1"/>
  <c r="K32" i="1" s="1"/>
  <c r="J33" i="1"/>
  <c r="L33" i="1"/>
  <c r="J34" i="1"/>
  <c r="L34" i="1"/>
  <c r="J35" i="1"/>
  <c r="L35" i="1"/>
  <c r="J36" i="1"/>
  <c r="L36" i="1"/>
  <c r="L32" i="1"/>
  <c r="J32" i="1"/>
  <c r="L13" i="1"/>
  <c r="K13" i="1"/>
  <c r="J13" i="1"/>
  <c r="I23" i="1"/>
  <c r="I24" i="1"/>
  <c r="K24" i="1" s="1"/>
  <c r="I25" i="1"/>
  <c r="I26" i="1"/>
  <c r="K26" i="1" s="1"/>
  <c r="I27" i="1"/>
  <c r="I28" i="1"/>
  <c r="K28" i="1" s="1"/>
  <c r="I29" i="1"/>
  <c r="K29" i="1" s="1"/>
  <c r="I30" i="1"/>
  <c r="K30" i="1" s="1"/>
  <c r="I31" i="1"/>
  <c r="J23" i="1"/>
  <c r="K23" i="1"/>
  <c r="L23" i="1"/>
  <c r="J24" i="1"/>
  <c r="L24" i="1"/>
  <c r="J25" i="1"/>
  <c r="K25" i="1"/>
  <c r="L25" i="1"/>
  <c r="J26" i="1"/>
  <c r="L26" i="1"/>
  <c r="J27" i="1"/>
  <c r="K27" i="1"/>
  <c r="L27" i="1"/>
  <c r="J28" i="1"/>
  <c r="L28" i="1"/>
  <c r="J29" i="1"/>
  <c r="L29" i="1"/>
  <c r="J30" i="1"/>
  <c r="L30" i="1"/>
  <c r="J31" i="1"/>
  <c r="K31" i="1"/>
  <c r="L31" i="1"/>
  <c r="L22" i="1"/>
  <c r="J22" i="1"/>
  <c r="I22" i="1"/>
  <c r="K22" i="1" s="1"/>
  <c r="J10" i="1"/>
  <c r="J11" i="1"/>
  <c r="J12" i="1"/>
  <c r="K9" i="1"/>
  <c r="J9" i="1"/>
  <c r="L10" i="1"/>
  <c r="L11" i="1"/>
  <c r="L12" i="1"/>
  <c r="L9" i="1"/>
  <c r="I10" i="1"/>
  <c r="K10" i="1" s="1"/>
  <c r="I11" i="1"/>
  <c r="K11" i="1" s="1"/>
  <c r="I12" i="1"/>
  <c r="K12" i="1" s="1"/>
  <c r="I13" i="1"/>
  <c r="I9" i="1"/>
  <c r="L37" i="1" l="1"/>
  <c r="J37" i="1"/>
  <c r="K37" i="1"/>
  <c r="C18" i="1" s="1"/>
  <c r="C19" i="1" s="1"/>
  <c r="M23" i="1"/>
  <c r="N23" i="1" s="1"/>
  <c r="M27" i="1"/>
  <c r="N27" i="1" s="1"/>
  <c r="M24" i="1"/>
  <c r="N24" i="1" s="1"/>
  <c r="M31" i="1"/>
  <c r="N31" i="1" s="1"/>
  <c r="M28" i="1"/>
  <c r="N28" i="1" s="1"/>
  <c r="M26" i="1"/>
  <c r="N26" i="1" s="1"/>
  <c r="M25" i="1"/>
  <c r="N25" i="1" s="1"/>
  <c r="M35" i="1"/>
  <c r="N35" i="1" s="1"/>
  <c r="M32" i="1"/>
  <c r="M30" i="1"/>
  <c r="N30" i="1" s="1"/>
  <c r="M29" i="1"/>
  <c r="N29" i="1" s="1"/>
  <c r="M22" i="1"/>
  <c r="M36" i="1"/>
  <c r="N36" i="1" s="1"/>
  <c r="M34" i="1"/>
  <c r="N34" i="1" s="1"/>
  <c r="M33" i="1"/>
  <c r="N33" i="1" s="1"/>
  <c r="J14" i="1"/>
  <c r="K14" i="1"/>
  <c r="L14" i="1"/>
  <c r="N22" i="1" l="1"/>
  <c r="N37" i="1" s="1"/>
  <c r="M37" i="1"/>
  <c r="N32" i="1"/>
  <c r="N38" i="1" s="1"/>
  <c r="C5" i="1"/>
  <c r="C6" i="1" s="1"/>
  <c r="M9" i="1"/>
  <c r="M10" i="1"/>
  <c r="N10" i="1" s="1"/>
  <c r="M11" i="1"/>
  <c r="N11" i="1" s="1"/>
  <c r="M12" i="1"/>
  <c r="N12" i="1" s="1"/>
  <c r="M13" i="1"/>
  <c r="N13" i="1" s="1"/>
  <c r="N9" i="1" l="1"/>
  <c r="N14" i="1" s="1"/>
  <c r="N15" i="1" s="1"/>
  <c r="M14" i="1"/>
</calcChain>
</file>

<file path=xl/sharedStrings.xml><?xml version="1.0" encoding="utf-8"?>
<sst xmlns="http://schemas.openxmlformats.org/spreadsheetml/2006/main" count="113" uniqueCount="47">
  <si>
    <t>Příklad</t>
  </si>
  <si>
    <t>Výpočet</t>
  </si>
  <si>
    <t>Hnědé uhlí</t>
  </si>
  <si>
    <t>Černé uhlí</t>
  </si>
  <si>
    <t>100% Biomasa</t>
  </si>
  <si>
    <t>Tuhé alternativní palivo</t>
  </si>
  <si>
    <t>Výhřevnost TJ/kt</t>
  </si>
  <si>
    <t>Oxidační faktor</t>
  </si>
  <si>
    <t>Palivo/materiál</t>
  </si>
  <si>
    <t>Vápenec</t>
  </si>
  <si>
    <t>Celkem</t>
  </si>
  <si>
    <t>Celkové emise zjištěné měřením t CO2e</t>
  </si>
  <si>
    <t>X</t>
  </si>
  <si>
    <t>Fosilní uhlík %</t>
  </si>
  <si>
    <t>Biogenní uhlík %</t>
  </si>
  <si>
    <t>Množství 1000 t/m3</t>
  </si>
  <si>
    <t>Kontrola</t>
  </si>
  <si>
    <t>← Výpočet</t>
  </si>
  <si>
    <t>← Dosadit</t>
  </si>
  <si>
    <t>↓ Dosadit</t>
  </si>
  <si>
    <t>↓ Dosadit / dopočítá se</t>
  </si>
  <si>
    <t>↓ Výpočet</t>
  </si>
  <si>
    <t>Palivo 1 (DOPLŇTE)</t>
  </si>
  <si>
    <t>Materiál 1 (DOPLŇTE)</t>
  </si>
  <si>
    <t>Emise z biomasy t CO2e</t>
  </si>
  <si>
    <t>Podíl emisí z biomasy %</t>
  </si>
  <si>
    <t>Palivo 2 (DOPLŇTE)</t>
  </si>
  <si>
    <t>Palivo 3 (DOPLŇTE)</t>
  </si>
  <si>
    <t>Palivo 4 (DOPLŇTE)</t>
  </si>
  <si>
    <t>Palivo 5 (DOPLŇTE)</t>
  </si>
  <si>
    <t>Palivo 6 (DOPLŇTE)</t>
  </si>
  <si>
    <t>Palivo 7 (DOPLŇTE)</t>
  </si>
  <si>
    <t>Palivo 8 (DOPLŇTE)</t>
  </si>
  <si>
    <t>Palivo 9 (DOPLŇTE)</t>
  </si>
  <si>
    <t>Palivo 10 (DOPLŇTE)</t>
  </si>
  <si>
    <t>Materiál 2 (DOPLŇTE)</t>
  </si>
  <si>
    <t>Materiál 3 (DOPLŇTE)</t>
  </si>
  <si>
    <t>Materiál 4 (DOPLŇTE)</t>
  </si>
  <si>
    <t>Materiál 5 (DOPLŇTE)</t>
  </si>
  <si>
    <t xml:space="preserve">Emise z biomasy výpočet t CO2e </t>
  </si>
  <si>
    <t xml:space="preserve">Fosilní emise výpočet t CO2e </t>
  </si>
  <si>
    <t xml:space="preserve">Podíl na celkových emisích t CO2e </t>
  </si>
  <si>
    <t xml:space="preserve">Emise kontinuální měření t CO2e </t>
  </si>
  <si>
    <t>Koncentrace %</t>
  </si>
  <si>
    <t>Emisní faktor t CO2/TJ (nebo t materiálu)</t>
  </si>
  <si>
    <t>Výpočet podílu emisí z biomasy v kontinuálním měření</t>
  </si>
  <si>
    <t xml:space="preserve">Celkové emise výpočet t CO2e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</si>
</sst>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7" borderId="24" xfId="0" applyFill="1" applyBorder="1"/>
    <xf numFmtId="0" fontId="0" fillId="7" borderId="25" xfId="0" applyFill="1" applyBorder="1"/>
    <xf numFmtId="0" fontId="2" fillId="2" borderId="27" xfId="0" applyFont="1" applyFill="1" applyBorder="1"/>
    <xf numFmtId="0" fontId="2" fillId="3" borderId="15" xfId="0" applyFont="1" applyFill="1" applyBorder="1"/>
    <xf numFmtId="0" fontId="2" fillId="4" borderId="15" xfId="0" applyFont="1" applyFill="1" applyBorder="1"/>
    <xf numFmtId="0" fontId="2" fillId="5" borderId="15" xfId="0" applyFont="1" applyFill="1" applyBorder="1"/>
    <xf numFmtId="0" fontId="2" fillId="0" borderId="20" xfId="0" applyFont="1" applyBorder="1"/>
    <xf numFmtId="0" fontId="0" fillId="7" borderId="22" xfId="0" applyFill="1" applyBorder="1"/>
    <xf numFmtId="0" fontId="0" fillId="7" borderId="9" xfId="0" applyFill="1" applyBorder="1"/>
    <xf numFmtId="0" fontId="0" fillId="7" borderId="1" xfId="0" applyFill="1" applyBorder="1"/>
    <xf numFmtId="0" fontId="0" fillId="7" borderId="10" xfId="0" applyFill="1" applyBorder="1"/>
    <xf numFmtId="0" fontId="2" fillId="6" borderId="2" xfId="0" applyFont="1" applyFill="1" applyBorder="1"/>
    <xf numFmtId="0" fontId="2" fillId="6" borderId="15" xfId="0" applyFont="1" applyFill="1" applyBorder="1"/>
    <xf numFmtId="0" fontId="2" fillId="6" borderId="14" xfId="0" applyFont="1" applyFill="1" applyBorder="1"/>
    <xf numFmtId="0" fontId="2" fillId="6" borderId="16" xfId="0" applyFont="1" applyFill="1" applyBorder="1"/>
    <xf numFmtId="0" fontId="2" fillId="6" borderId="24" xfId="0" applyFont="1" applyFill="1" applyBorder="1"/>
    <xf numFmtId="0" fontId="2" fillId="6" borderId="25" xfId="0" applyFont="1" applyFill="1" applyBorder="1"/>
    <xf numFmtId="0" fontId="0" fillId="8" borderId="28" xfId="0" applyFill="1" applyBorder="1"/>
    <xf numFmtId="0" fontId="0" fillId="8" borderId="29" xfId="0" applyFill="1" applyBorder="1"/>
    <xf numFmtId="0" fontId="0" fillId="8" borderId="12" xfId="0" applyFill="1" applyBorder="1"/>
    <xf numFmtId="0" fontId="0" fillId="8" borderId="1" xfId="0" applyFill="1" applyBorder="1"/>
    <xf numFmtId="0" fontId="0" fillId="8" borderId="21" xfId="0" applyFill="1" applyBorder="1"/>
    <xf numFmtId="0" fontId="0" fillId="8" borderId="22" xfId="0" applyFill="1" applyBorder="1"/>
    <xf numFmtId="9" fontId="0" fillId="8" borderId="29" xfId="0" applyNumberFormat="1" applyFill="1" applyBorder="1"/>
    <xf numFmtId="0" fontId="0" fillId="7" borderId="34" xfId="0" applyFill="1" applyBorder="1"/>
    <xf numFmtId="0" fontId="2" fillId="6" borderId="34" xfId="0" applyFont="1" applyFill="1" applyBorder="1"/>
    <xf numFmtId="10" fontId="0" fillId="8" borderId="43" xfId="0" applyNumberFormat="1" applyFill="1" applyBorder="1"/>
    <xf numFmtId="10" fontId="2" fillId="10" borderId="33" xfId="0" applyNumberFormat="1" applyFont="1" applyFill="1" applyBorder="1"/>
    <xf numFmtId="3" fontId="2" fillId="10" borderId="30" xfId="0" applyNumberFormat="1" applyFont="1" applyFill="1" applyBorder="1"/>
    <xf numFmtId="10" fontId="2" fillId="10" borderId="5" xfId="0" applyNumberFormat="1" applyFont="1" applyFill="1" applyBorder="1"/>
    <xf numFmtId="3" fontId="2" fillId="10" borderId="6" xfId="0" applyNumberFormat="1" applyFont="1" applyFill="1" applyBorder="1"/>
    <xf numFmtId="10" fontId="2" fillId="10" borderId="31" xfId="0" applyNumberFormat="1" applyFont="1" applyFill="1" applyBorder="1"/>
    <xf numFmtId="3" fontId="2" fillId="10" borderId="23" xfId="0" applyNumberFormat="1" applyFont="1" applyFill="1" applyBorder="1"/>
    <xf numFmtId="10" fontId="2" fillId="10" borderId="45" xfId="0" applyNumberFormat="1" applyFont="1" applyFill="1" applyBorder="1"/>
    <xf numFmtId="3" fontId="2" fillId="10" borderId="37" xfId="0" applyNumberFormat="1" applyFont="1" applyFill="1" applyBorder="1"/>
    <xf numFmtId="10" fontId="2" fillId="10" borderId="28" xfId="0" applyNumberFormat="1" applyFont="1" applyFill="1" applyBorder="1"/>
    <xf numFmtId="10" fontId="2" fillId="10" borderId="46" xfId="0" applyNumberFormat="1" applyFont="1" applyFill="1" applyBorder="1"/>
    <xf numFmtId="3" fontId="2" fillId="10" borderId="36" xfId="0" applyNumberFormat="1" applyFont="1" applyFill="1" applyBorder="1"/>
    <xf numFmtId="10" fontId="2" fillId="10" borderId="11" xfId="0" applyNumberFormat="1" applyFont="1" applyFill="1" applyBorder="1"/>
    <xf numFmtId="3" fontId="2" fillId="10" borderId="4" xfId="0" applyNumberFormat="1" applyFont="1" applyFill="1" applyBorder="1"/>
    <xf numFmtId="10" fontId="2" fillId="10" borderId="40" xfId="0" applyNumberFormat="1" applyFont="1" applyFill="1" applyBorder="1"/>
    <xf numFmtId="3" fontId="2" fillId="10" borderId="39" xfId="0" applyNumberFormat="1" applyFont="1" applyFill="1" applyBorder="1"/>
    <xf numFmtId="3" fontId="2" fillId="10" borderId="24" xfId="0" applyNumberFormat="1" applyFont="1" applyFill="1" applyBorder="1"/>
    <xf numFmtId="10" fontId="2" fillId="10" borderId="26" xfId="0" applyNumberFormat="1" applyFont="1" applyFill="1" applyBorder="1"/>
    <xf numFmtId="3" fontId="7" fillId="10" borderId="39" xfId="0" applyNumberFormat="1" applyFont="1" applyFill="1" applyBorder="1"/>
    <xf numFmtId="3" fontId="7" fillId="10" borderId="26" xfId="0" applyNumberFormat="1" applyFont="1" applyFill="1" applyBorder="1"/>
    <xf numFmtId="4" fontId="0" fillId="8" borderId="28" xfId="0" applyNumberFormat="1" applyFill="1" applyBorder="1"/>
    <xf numFmtId="9" fontId="0" fillId="8" borderId="1" xfId="0" applyNumberFormat="1" applyFill="1" applyBorder="1"/>
    <xf numFmtId="10" fontId="0" fillId="8" borderId="44" xfId="0" applyNumberFormat="1" applyFill="1" applyBorder="1"/>
    <xf numFmtId="9" fontId="0" fillId="8" borderId="22" xfId="0" applyNumberFormat="1" applyFill="1" applyBorder="1"/>
    <xf numFmtId="10" fontId="0" fillId="8" borderId="42" xfId="0" applyNumberFormat="1" applyFill="1" applyBorder="1"/>
    <xf numFmtId="0" fontId="2" fillId="11" borderId="2" xfId="0" applyFont="1" applyFill="1" applyBorder="1"/>
    <xf numFmtId="0" fontId="2" fillId="11" borderId="24" xfId="0" applyFont="1" applyFill="1" applyBorder="1"/>
    <xf numFmtId="0" fontId="2" fillId="11" borderId="25" xfId="0" applyFont="1" applyFill="1" applyBorder="1"/>
    <xf numFmtId="0" fontId="2" fillId="11" borderId="34" xfId="0" applyFont="1" applyFill="1" applyBorder="1"/>
    <xf numFmtId="0" fontId="2" fillId="11" borderId="32" xfId="0" applyFont="1" applyFill="1" applyBorder="1"/>
    <xf numFmtId="0" fontId="2" fillId="11" borderId="14" xfId="0" applyFont="1" applyFill="1" applyBorder="1"/>
    <xf numFmtId="0" fontId="2" fillId="11" borderId="15" xfId="0" applyFont="1" applyFill="1" applyBorder="1"/>
    <xf numFmtId="0" fontId="2" fillId="11" borderId="16" xfId="0" applyFont="1" applyFill="1" applyBorder="1"/>
    <xf numFmtId="10" fontId="2" fillId="10" borderId="19" xfId="0" applyNumberFormat="1" applyFont="1" applyFill="1" applyBorder="1"/>
    <xf numFmtId="3" fontId="2" fillId="10" borderId="18" xfId="0" applyNumberFormat="1" applyFont="1" applyFill="1" applyBorder="1"/>
    <xf numFmtId="3" fontId="0" fillId="12" borderId="33" xfId="0" applyNumberFormat="1" applyFill="1" applyBorder="1"/>
    <xf numFmtId="3" fontId="0" fillId="12" borderId="29" xfId="0" applyNumberFormat="1" applyFill="1" applyBorder="1"/>
    <xf numFmtId="3" fontId="0" fillId="12" borderId="30" xfId="0" applyNumberFormat="1" applyFill="1" applyBorder="1"/>
    <xf numFmtId="3" fontId="0" fillId="12" borderId="5" xfId="0" applyNumberFormat="1" applyFill="1" applyBorder="1"/>
    <xf numFmtId="3" fontId="0" fillId="12" borderId="1" xfId="0" applyNumberFormat="1" applyFill="1" applyBorder="1"/>
    <xf numFmtId="3" fontId="0" fillId="12" borderId="6" xfId="0" applyNumberFormat="1" applyFill="1" applyBorder="1"/>
    <xf numFmtId="3" fontId="0" fillId="12" borderId="31" xfId="0" applyNumberFormat="1" applyFill="1" applyBorder="1"/>
    <xf numFmtId="3" fontId="0" fillId="12" borderId="22" xfId="0" applyNumberFormat="1" applyFill="1" applyBorder="1"/>
    <xf numFmtId="3" fontId="0" fillId="12" borderId="23" xfId="0" applyNumberFormat="1" applyFill="1" applyBorder="1"/>
    <xf numFmtId="3" fontId="0" fillId="12" borderId="47" xfId="0" applyNumberFormat="1" applyFill="1" applyBorder="1"/>
    <xf numFmtId="3" fontId="0" fillId="12" borderId="35" xfId="0" applyNumberFormat="1" applyFill="1" applyBorder="1"/>
    <xf numFmtId="3" fontId="0" fillId="12" borderId="36" xfId="0" applyNumberFormat="1" applyFill="1" applyBorder="1"/>
    <xf numFmtId="3" fontId="0" fillId="12" borderId="7" xfId="0" applyNumberFormat="1" applyFill="1" applyBorder="1"/>
    <xf numFmtId="3" fontId="0" fillId="12" borderId="10" xfId="0" applyNumberFormat="1" applyFill="1" applyBorder="1"/>
    <xf numFmtId="3" fontId="0" fillId="12" borderId="8" xfId="0" applyNumberFormat="1" applyFill="1" applyBorder="1"/>
    <xf numFmtId="3" fontId="0" fillId="12" borderId="32" xfId="0" applyNumberFormat="1" applyFill="1" applyBorder="1"/>
    <xf numFmtId="3" fontId="0" fillId="12" borderId="25" xfId="0" applyNumberFormat="1" applyFill="1" applyBorder="1"/>
    <xf numFmtId="3" fontId="0" fillId="12" borderId="26" xfId="0" applyNumberFormat="1" applyFill="1" applyBorder="1"/>
    <xf numFmtId="0" fontId="0" fillId="8" borderId="9" xfId="0" applyFill="1" applyBorder="1"/>
    <xf numFmtId="0" fontId="0" fillId="8" borderId="10" xfId="0" applyFill="1" applyBorder="1"/>
    <xf numFmtId="0" fontId="2" fillId="9" borderId="27" xfId="0" applyFont="1" applyFill="1" applyBorder="1"/>
    <xf numFmtId="0" fontId="2" fillId="9" borderId="15" xfId="0" applyFont="1" applyFill="1" applyBorder="1"/>
    <xf numFmtId="0" fontId="2" fillId="9" borderId="14" xfId="0" applyFont="1" applyFill="1" applyBorder="1"/>
    <xf numFmtId="0" fontId="2" fillId="9" borderId="16" xfId="0" applyFont="1" applyFill="1" applyBorder="1"/>
    <xf numFmtId="0" fontId="0" fillId="8" borderId="13" xfId="0" applyFill="1" applyBorder="1"/>
    <xf numFmtId="0" fontId="2" fillId="9" borderId="48" xfId="0" applyFont="1" applyFill="1" applyBorder="1"/>
    <xf numFmtId="0" fontId="2" fillId="6" borderId="49" xfId="0" applyFont="1" applyFill="1" applyBorder="1"/>
    <xf numFmtId="0" fontId="2" fillId="6" borderId="41" xfId="0" applyFont="1" applyFill="1" applyBorder="1"/>
    <xf numFmtId="3" fontId="2" fillId="8" borderId="17" xfId="0" applyNumberFormat="1" applyFont="1" applyFill="1" applyBorder="1"/>
    <xf numFmtId="0" fontId="0" fillId="7" borderId="29" xfId="0" applyFill="1" applyBorder="1"/>
    <xf numFmtId="10" fontId="0" fillId="8" borderId="22" xfId="0" applyNumberFormat="1" applyFill="1" applyBorder="1"/>
    <xf numFmtId="0" fontId="2" fillId="11" borderId="25" xfId="0" applyFont="1" applyFill="1" applyBorder="1" applyAlignment="1">
      <alignment wrapText="1"/>
    </xf>
    <xf numFmtId="0" fontId="2" fillId="6" borderId="25" xfId="0" applyFont="1" applyFill="1" applyBorder="1" applyAlignment="1">
      <alignment wrapText="1"/>
    </xf>
    <xf numFmtId="0" fontId="2" fillId="6" borderId="32" xfId="0" applyFont="1" applyFill="1" applyBorder="1" applyAlignment="1">
      <alignment wrapText="1"/>
    </xf>
    <xf numFmtId="0" fontId="2" fillId="6" borderId="26" xfId="0" applyFont="1" applyFill="1" applyBorder="1" applyAlignment="1">
      <alignment wrapText="1"/>
    </xf>
    <xf numFmtId="0" fontId="2" fillId="11" borderId="32" xfId="0" applyFont="1" applyFill="1" applyBorder="1" applyAlignment="1">
      <alignment wrapText="1"/>
    </xf>
    <xf numFmtId="0" fontId="2" fillId="11" borderId="26" xfId="0" applyFont="1" applyFill="1" applyBorder="1" applyAlignment="1">
      <alignment wrapText="1"/>
    </xf>
    <xf numFmtId="0" fontId="2" fillId="6" borderId="24" xfId="0" applyFont="1" applyFill="1" applyBorder="1" applyAlignment="1">
      <alignment wrapText="1"/>
    </xf>
    <xf numFmtId="3" fontId="0" fillId="12" borderId="3" xfId="0" applyNumberFormat="1" applyFill="1" applyBorder="1"/>
    <xf numFmtId="3" fontId="0" fillId="12" borderId="9" xfId="0" applyNumberFormat="1" applyFill="1" applyBorder="1"/>
    <xf numFmtId="3" fontId="0" fillId="12" borderId="4" xfId="0" applyNumberFormat="1" applyFill="1" applyBorder="1"/>
    <xf numFmtId="3" fontId="0" fillId="12" borderId="41" xfId="0" applyNumberFormat="1" applyFill="1" applyBorder="1"/>
    <xf numFmtId="3" fontId="0" fillId="12" borderId="38" xfId="0" applyNumberFormat="1" applyFill="1" applyBorder="1"/>
    <xf numFmtId="3" fontId="0" fillId="12" borderId="39" xfId="0" applyNumberFormat="1" applyFill="1" applyBorder="1"/>
    <xf numFmtId="0" fontId="8" fillId="0" borderId="0" xfId="0" applyFont="1"/>
    <xf numFmtId="0" fontId="0" fillId="8" borderId="3" xfId="0" applyFill="1" applyBorder="1"/>
    <xf numFmtId="9" fontId="0" fillId="8" borderId="9" xfId="0" applyNumberFormat="1" applyFill="1" applyBorder="1"/>
    <xf numFmtId="10" fontId="0" fillId="8" borderId="4" xfId="0" applyNumberFormat="1" applyFill="1" applyBorder="1"/>
    <xf numFmtId="0" fontId="0" fillId="8" borderId="5" xfId="0" applyFill="1" applyBorder="1"/>
    <xf numFmtId="10" fontId="0" fillId="8" borderId="30" xfId="0" applyNumberFormat="1" applyFill="1" applyBorder="1"/>
    <xf numFmtId="0" fontId="0" fillId="8" borderId="7" xfId="0" applyFill="1" applyBorder="1"/>
    <xf numFmtId="9" fontId="0" fillId="8" borderId="38" xfId="0" applyNumberFormat="1" applyFill="1" applyBorder="1"/>
    <xf numFmtId="10" fontId="0" fillId="8" borderId="39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6600"/>
      <color rgb="FF003300"/>
      <color rgb="FFFFFF99"/>
      <color rgb="FF66663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C16" zoomScale="90" zoomScaleNormal="90" workbookViewId="0">
      <selection activeCell="F17" sqref="F17"/>
    </sheetView>
  </sheetViews>
  <sheetFormatPr defaultRowHeight="15" x14ac:dyDescent="0.25"/>
  <cols>
    <col min="2" max="2" width="37.140625" bestFit="1" customWidth="1"/>
    <col min="3" max="3" width="19.140625" bestFit="1" customWidth="1"/>
    <col min="4" max="4" width="16" bestFit="1" customWidth="1"/>
    <col min="5" max="5" width="20.5703125" bestFit="1" customWidth="1"/>
    <col min="6" max="6" width="14.5703125" bestFit="1" customWidth="1"/>
    <col min="7" max="7" width="14.140625" bestFit="1" customWidth="1"/>
    <col min="8" max="8" width="13.85546875" bestFit="1" customWidth="1"/>
    <col min="9" max="9" width="22.85546875" customWidth="1"/>
    <col min="10" max="10" width="14.5703125" bestFit="1" customWidth="1"/>
    <col min="11" max="11" width="15.5703125" bestFit="1" customWidth="1"/>
    <col min="12" max="12" width="14.5703125" bestFit="1" customWidth="1"/>
    <col min="13" max="13" width="17.5703125" bestFit="1" customWidth="1"/>
    <col min="14" max="14" width="17" bestFit="1" customWidth="1"/>
  </cols>
  <sheetData>
    <row r="1" spans="1:14" ht="26.25" x14ac:dyDescent="0.4">
      <c r="A1" s="110" t="s">
        <v>45</v>
      </c>
      <c r="B1" s="4"/>
    </row>
    <row r="3" spans="1:14" ht="19.5" thickBot="1" x14ac:dyDescent="0.35">
      <c r="A3" s="3" t="s">
        <v>0</v>
      </c>
      <c r="B3" s="1"/>
      <c r="C3" s="1"/>
      <c r="D3" s="1"/>
      <c r="E3" s="1"/>
    </row>
    <row r="4" spans="1:14" x14ac:dyDescent="0.25">
      <c r="B4" s="61" t="s">
        <v>11</v>
      </c>
      <c r="C4" s="94">
        <v>2000000</v>
      </c>
    </row>
    <row r="5" spans="1:14" x14ac:dyDescent="0.25">
      <c r="B5" s="62" t="s">
        <v>24</v>
      </c>
      <c r="C5" s="65">
        <f>C4*K14/L14</f>
        <v>284801.47241307591</v>
      </c>
    </row>
    <row r="6" spans="1:14" ht="15.75" thickBot="1" x14ac:dyDescent="0.3">
      <c r="B6" s="63" t="s">
        <v>25</v>
      </c>
      <c r="C6" s="64">
        <f>C5/C4</f>
        <v>0.14240073620653795</v>
      </c>
    </row>
    <row r="7" spans="1:14" ht="15.75" thickBot="1" x14ac:dyDescent="0.3"/>
    <row r="8" spans="1:14" ht="30.75" thickBot="1" x14ac:dyDescent="0.3">
      <c r="B8" s="56" t="s">
        <v>8</v>
      </c>
      <c r="C8" s="57" t="s">
        <v>15</v>
      </c>
      <c r="D8" s="58" t="s">
        <v>6</v>
      </c>
      <c r="E8" s="97" t="s">
        <v>44</v>
      </c>
      <c r="F8" s="58" t="s">
        <v>7</v>
      </c>
      <c r="G8" s="58" t="s">
        <v>43</v>
      </c>
      <c r="H8" s="58" t="s">
        <v>13</v>
      </c>
      <c r="I8" s="59" t="s">
        <v>14</v>
      </c>
      <c r="J8" s="101" t="s">
        <v>40</v>
      </c>
      <c r="K8" s="97" t="s">
        <v>39</v>
      </c>
      <c r="L8" s="102" t="s">
        <v>46</v>
      </c>
      <c r="M8" s="101" t="s">
        <v>41</v>
      </c>
      <c r="N8" s="102" t="s">
        <v>42</v>
      </c>
    </row>
    <row r="9" spans="1:14" x14ac:dyDescent="0.25">
      <c r="B9" s="7" t="s">
        <v>2</v>
      </c>
      <c r="C9" s="51">
        <v>1000</v>
      </c>
      <c r="D9" s="23">
        <v>14.02</v>
      </c>
      <c r="E9" s="23">
        <v>94.040999999999997</v>
      </c>
      <c r="F9" s="23">
        <v>0.97070000000000001</v>
      </c>
      <c r="G9" s="95" t="s">
        <v>12</v>
      </c>
      <c r="H9" s="28">
        <v>1</v>
      </c>
      <c r="I9" s="31">
        <f>100%-H9</f>
        <v>0</v>
      </c>
      <c r="J9" s="66">
        <f>C9*D9*E9*F9*H9</f>
        <v>1279824.0937740002</v>
      </c>
      <c r="K9" s="67">
        <f>C9*D9*E9*F9*I9</f>
        <v>0</v>
      </c>
      <c r="L9" s="68">
        <f>C9*D9*E9*F9</f>
        <v>1279824.0937740002</v>
      </c>
      <c r="M9" s="32">
        <f>L9/$L$14</f>
        <v>0.60472133776286319</v>
      </c>
      <c r="N9" s="33">
        <f>M9*$C$4</f>
        <v>1209442.6755257263</v>
      </c>
    </row>
    <row r="10" spans="1:14" x14ac:dyDescent="0.25">
      <c r="B10" s="8" t="s">
        <v>3</v>
      </c>
      <c r="C10" s="24">
        <v>150</v>
      </c>
      <c r="D10" s="25">
        <v>26.802</v>
      </c>
      <c r="E10" s="25">
        <v>99.046000000000006</v>
      </c>
      <c r="F10" s="25">
        <v>0.98460000000000003</v>
      </c>
      <c r="G10" s="14" t="s">
        <v>12</v>
      </c>
      <c r="H10" s="52">
        <v>1</v>
      </c>
      <c r="I10" s="53">
        <f t="shared" ref="I10:I13" si="0">100%-H10</f>
        <v>0</v>
      </c>
      <c r="J10" s="69">
        <f t="shared" ref="J10:J12" si="1">C10*D10*E10*F10*H10</f>
        <v>392062.43643948005</v>
      </c>
      <c r="K10" s="70">
        <f t="shared" ref="K10:K12" si="2">C10*D10*E10*F10*I10</f>
        <v>0</v>
      </c>
      <c r="L10" s="71">
        <f>C10*D10*E10*F10</f>
        <v>392062.43643948005</v>
      </c>
      <c r="M10" s="34">
        <f t="shared" ref="M10:M13" si="3">L10/$L$14</f>
        <v>0.18525086549286091</v>
      </c>
      <c r="N10" s="35">
        <f t="shared" ref="N10:N13" si="4">M10*$C$4</f>
        <v>370501.73098572181</v>
      </c>
    </row>
    <row r="11" spans="1:14" x14ac:dyDescent="0.25">
      <c r="B11" s="9" t="s">
        <v>4</v>
      </c>
      <c r="C11" s="24">
        <v>200</v>
      </c>
      <c r="D11" s="25">
        <v>14</v>
      </c>
      <c r="E11" s="25">
        <v>100</v>
      </c>
      <c r="F11" s="25">
        <v>1</v>
      </c>
      <c r="G11" s="14" t="s">
        <v>12</v>
      </c>
      <c r="H11" s="52">
        <v>0</v>
      </c>
      <c r="I11" s="53">
        <f t="shared" si="0"/>
        <v>1</v>
      </c>
      <c r="J11" s="69">
        <f t="shared" si="1"/>
        <v>0</v>
      </c>
      <c r="K11" s="70">
        <f t="shared" si="2"/>
        <v>280000</v>
      </c>
      <c r="L11" s="71">
        <f>C11*D11*E11*F11</f>
        <v>280000</v>
      </c>
      <c r="M11" s="34">
        <f t="shared" si="3"/>
        <v>0.13230097432710289</v>
      </c>
      <c r="N11" s="35">
        <f t="shared" si="4"/>
        <v>264601.94865420577</v>
      </c>
    </row>
    <row r="12" spans="1:14" x14ac:dyDescent="0.25">
      <c r="B12" s="10" t="s">
        <v>5</v>
      </c>
      <c r="C12" s="24">
        <v>100</v>
      </c>
      <c r="D12" s="25">
        <v>15</v>
      </c>
      <c r="E12" s="25">
        <v>95</v>
      </c>
      <c r="F12" s="25">
        <v>1</v>
      </c>
      <c r="G12" s="14" t="s">
        <v>12</v>
      </c>
      <c r="H12" s="52">
        <v>0.85</v>
      </c>
      <c r="I12" s="53">
        <f t="shared" si="0"/>
        <v>0.15000000000000002</v>
      </c>
      <c r="J12" s="69">
        <f t="shared" si="1"/>
        <v>121125</v>
      </c>
      <c r="K12" s="70">
        <f t="shared" si="2"/>
        <v>21375.000000000004</v>
      </c>
      <c r="L12" s="71">
        <f>C12*D12*E12*F12</f>
        <v>142500</v>
      </c>
      <c r="M12" s="34">
        <f t="shared" si="3"/>
        <v>6.7331745862900569E-2</v>
      </c>
      <c r="N12" s="35">
        <f t="shared" si="4"/>
        <v>134663.49172580114</v>
      </c>
    </row>
    <row r="13" spans="1:14" ht="15.75" thickBot="1" x14ac:dyDescent="0.3">
      <c r="B13" s="11" t="s">
        <v>9</v>
      </c>
      <c r="C13" s="26">
        <v>50</v>
      </c>
      <c r="D13" s="12" t="s">
        <v>12</v>
      </c>
      <c r="E13" s="27">
        <v>0.44</v>
      </c>
      <c r="F13" s="12" t="s">
        <v>12</v>
      </c>
      <c r="G13" s="96">
        <v>1</v>
      </c>
      <c r="H13" s="54">
        <v>1</v>
      </c>
      <c r="I13" s="55">
        <f t="shared" si="0"/>
        <v>0</v>
      </c>
      <c r="J13" s="72">
        <f>C13*E13*G13*H13*1000</f>
        <v>22000</v>
      </c>
      <c r="K13" s="73">
        <f>C13*E13*G13*I13*1000</f>
        <v>0</v>
      </c>
      <c r="L13" s="74">
        <f>C13*G13*E13*1000</f>
        <v>22000</v>
      </c>
      <c r="M13" s="36">
        <f t="shared" si="3"/>
        <v>1.0395076554272369E-2</v>
      </c>
      <c r="N13" s="37">
        <f t="shared" si="4"/>
        <v>20790.153108544739</v>
      </c>
    </row>
    <row r="14" spans="1:14" ht="15.75" thickBot="1" x14ac:dyDescent="0.3">
      <c r="B14" s="56" t="s">
        <v>10</v>
      </c>
      <c r="C14" s="5" t="s">
        <v>12</v>
      </c>
      <c r="D14" s="6" t="s">
        <v>12</v>
      </c>
      <c r="E14" s="6" t="s">
        <v>12</v>
      </c>
      <c r="F14" s="6" t="s">
        <v>12</v>
      </c>
      <c r="G14" s="6" t="s">
        <v>12</v>
      </c>
      <c r="H14" s="6" t="s">
        <v>12</v>
      </c>
      <c r="I14" s="29" t="s">
        <v>12</v>
      </c>
      <c r="J14" s="81">
        <f>SUM(J9:J13)</f>
        <v>1815011.5302134803</v>
      </c>
      <c r="K14" s="82">
        <f>SUM(K9:K13)</f>
        <v>301375</v>
      </c>
      <c r="L14" s="83">
        <f>SUM(L9:L13)</f>
        <v>2116386.5302134803</v>
      </c>
      <c r="M14" s="38">
        <f>SUM(M9:M13)</f>
        <v>1</v>
      </c>
      <c r="N14" s="39">
        <f>SUM(N9:N13)</f>
        <v>1999999.9999999995</v>
      </c>
    </row>
    <row r="15" spans="1:14" ht="15.75" thickBot="1" x14ac:dyDescent="0.3">
      <c r="M15" s="60" t="s">
        <v>16</v>
      </c>
      <c r="N15" s="50" t="b">
        <f>N14=$C$4</f>
        <v>1</v>
      </c>
    </row>
    <row r="16" spans="1:14" ht="19.5" thickBot="1" x14ac:dyDescent="0.35">
      <c r="A16" s="3" t="s">
        <v>1</v>
      </c>
    </row>
    <row r="17" spans="2:14" x14ac:dyDescent="0.25">
      <c r="B17" s="18" t="s">
        <v>11</v>
      </c>
      <c r="C17" s="94"/>
      <c r="D17" s="2" t="s">
        <v>18</v>
      </c>
    </row>
    <row r="18" spans="2:14" x14ac:dyDescent="0.25">
      <c r="B18" s="17" t="s">
        <v>24</v>
      </c>
      <c r="C18" s="65" t="e">
        <f>C17*K37/L37</f>
        <v>#DIV/0!</v>
      </c>
      <c r="D18" s="2" t="s">
        <v>17</v>
      </c>
    </row>
    <row r="19" spans="2:14" ht="15.75" thickBot="1" x14ac:dyDescent="0.3">
      <c r="B19" s="19" t="s">
        <v>25</v>
      </c>
      <c r="C19" s="64" t="e">
        <f>C18/C17</f>
        <v>#DIV/0!</v>
      </c>
      <c r="D19" s="2" t="s">
        <v>17</v>
      </c>
    </row>
    <row r="20" spans="2:14" ht="15.75" thickBot="1" x14ac:dyDescent="0.3">
      <c r="C20" s="2" t="s">
        <v>19</v>
      </c>
      <c r="D20" s="2" t="s">
        <v>19</v>
      </c>
      <c r="E20" s="2" t="s">
        <v>19</v>
      </c>
      <c r="F20" s="2" t="s">
        <v>19</v>
      </c>
      <c r="G20" s="2" t="s">
        <v>19</v>
      </c>
      <c r="H20" s="2" t="s">
        <v>19</v>
      </c>
      <c r="I20" s="2" t="s">
        <v>20</v>
      </c>
      <c r="J20" s="2" t="s">
        <v>21</v>
      </c>
      <c r="K20" s="2" t="s">
        <v>21</v>
      </c>
      <c r="L20" s="2" t="s">
        <v>21</v>
      </c>
      <c r="M20" s="2" t="s">
        <v>21</v>
      </c>
      <c r="N20" s="2" t="s">
        <v>21</v>
      </c>
    </row>
    <row r="21" spans="2:14" ht="30.75" thickBot="1" x14ac:dyDescent="0.3">
      <c r="B21" s="16" t="s">
        <v>8</v>
      </c>
      <c r="C21" s="20" t="s">
        <v>15</v>
      </c>
      <c r="D21" s="21" t="s">
        <v>6</v>
      </c>
      <c r="E21" s="98" t="s">
        <v>44</v>
      </c>
      <c r="F21" s="21" t="s">
        <v>7</v>
      </c>
      <c r="G21" s="21"/>
      <c r="H21" s="21" t="s">
        <v>13</v>
      </c>
      <c r="I21" s="30" t="s">
        <v>14</v>
      </c>
      <c r="J21" s="99" t="s">
        <v>40</v>
      </c>
      <c r="K21" s="98" t="s">
        <v>39</v>
      </c>
      <c r="L21" s="100" t="s">
        <v>46</v>
      </c>
      <c r="M21" s="103" t="s">
        <v>41</v>
      </c>
      <c r="N21" s="100" t="s">
        <v>42</v>
      </c>
    </row>
    <row r="22" spans="2:14" x14ac:dyDescent="0.25">
      <c r="B22" s="86" t="s">
        <v>22</v>
      </c>
      <c r="C22" s="111"/>
      <c r="D22" s="84"/>
      <c r="E22" s="84"/>
      <c r="F22" s="84"/>
      <c r="G22" s="13" t="s">
        <v>12</v>
      </c>
      <c r="H22" s="112">
        <v>1</v>
      </c>
      <c r="I22" s="113">
        <f>100%-H22</f>
        <v>0</v>
      </c>
      <c r="J22" s="104">
        <f>C22*D22*E22*F22*H22</f>
        <v>0</v>
      </c>
      <c r="K22" s="105">
        <f>C22*D22*E22*F22*I22</f>
        <v>0</v>
      </c>
      <c r="L22" s="106">
        <f>C22*D22*E22*F22</f>
        <v>0</v>
      </c>
      <c r="M22" s="40" t="e">
        <f>L22/$L$37</f>
        <v>#DIV/0!</v>
      </c>
      <c r="N22" s="33" t="e">
        <f>M22*$C$17</f>
        <v>#DIV/0!</v>
      </c>
    </row>
    <row r="23" spans="2:14" x14ac:dyDescent="0.25">
      <c r="B23" s="86" t="s">
        <v>26</v>
      </c>
      <c r="C23" s="114"/>
      <c r="D23" s="25"/>
      <c r="E23" s="25"/>
      <c r="F23" s="25"/>
      <c r="G23" s="14" t="s">
        <v>12</v>
      </c>
      <c r="H23" s="28">
        <v>1</v>
      </c>
      <c r="I23" s="115">
        <f t="shared" ref="I23:I31" si="5">100%-H23</f>
        <v>0</v>
      </c>
      <c r="J23" s="66">
        <f t="shared" ref="J23:J31" si="6">C23*D23*E23*F23*H23</f>
        <v>0</v>
      </c>
      <c r="K23" s="67">
        <f t="shared" ref="K23:K31" si="7">C23*D23*E23*F23*I23</f>
        <v>0</v>
      </c>
      <c r="L23" s="68">
        <f t="shared" ref="L23:L31" si="8">C23*D23*E23*F23</f>
        <v>0</v>
      </c>
      <c r="M23" s="40" t="e">
        <f t="shared" ref="M23:M36" si="9">L23/$L$37</f>
        <v>#DIV/0!</v>
      </c>
      <c r="N23" s="33" t="e">
        <f t="shared" ref="N23:N36" si="10">M23*$C$17</f>
        <v>#DIV/0!</v>
      </c>
    </row>
    <row r="24" spans="2:14" x14ac:dyDescent="0.25">
      <c r="B24" s="86" t="s">
        <v>27</v>
      </c>
      <c r="C24" s="114"/>
      <c r="D24" s="25"/>
      <c r="E24" s="25"/>
      <c r="F24" s="25"/>
      <c r="G24" s="14" t="s">
        <v>12</v>
      </c>
      <c r="H24" s="28">
        <v>1</v>
      </c>
      <c r="I24" s="115">
        <f t="shared" si="5"/>
        <v>0</v>
      </c>
      <c r="J24" s="66">
        <f t="shared" si="6"/>
        <v>0</v>
      </c>
      <c r="K24" s="67">
        <f t="shared" si="7"/>
        <v>0</v>
      </c>
      <c r="L24" s="68">
        <f t="shared" si="8"/>
        <v>0</v>
      </c>
      <c r="M24" s="40" t="e">
        <f t="shared" si="9"/>
        <v>#DIV/0!</v>
      </c>
      <c r="N24" s="33" t="e">
        <f t="shared" si="10"/>
        <v>#DIV/0!</v>
      </c>
    </row>
    <row r="25" spans="2:14" x14ac:dyDescent="0.25">
      <c r="B25" s="86" t="s">
        <v>28</v>
      </c>
      <c r="C25" s="114"/>
      <c r="D25" s="25"/>
      <c r="E25" s="25"/>
      <c r="F25" s="25"/>
      <c r="G25" s="14" t="s">
        <v>12</v>
      </c>
      <c r="H25" s="28">
        <v>1</v>
      </c>
      <c r="I25" s="115">
        <f t="shared" si="5"/>
        <v>0</v>
      </c>
      <c r="J25" s="66">
        <f t="shared" si="6"/>
        <v>0</v>
      </c>
      <c r="K25" s="67">
        <f t="shared" si="7"/>
        <v>0</v>
      </c>
      <c r="L25" s="68">
        <f t="shared" si="8"/>
        <v>0</v>
      </c>
      <c r="M25" s="40" t="e">
        <f t="shared" si="9"/>
        <v>#DIV/0!</v>
      </c>
      <c r="N25" s="33" t="e">
        <f t="shared" si="10"/>
        <v>#DIV/0!</v>
      </c>
    </row>
    <row r="26" spans="2:14" x14ac:dyDescent="0.25">
      <c r="B26" s="86" t="s">
        <v>29</v>
      </c>
      <c r="C26" s="114"/>
      <c r="D26" s="25"/>
      <c r="E26" s="25"/>
      <c r="F26" s="25"/>
      <c r="G26" s="95" t="s">
        <v>12</v>
      </c>
      <c r="H26" s="28">
        <v>1</v>
      </c>
      <c r="I26" s="115">
        <f t="shared" si="5"/>
        <v>0</v>
      </c>
      <c r="J26" s="66">
        <f t="shared" si="6"/>
        <v>0</v>
      </c>
      <c r="K26" s="67">
        <f t="shared" si="7"/>
        <v>0</v>
      </c>
      <c r="L26" s="68">
        <f t="shared" si="8"/>
        <v>0</v>
      </c>
      <c r="M26" s="40" t="e">
        <f t="shared" si="9"/>
        <v>#DIV/0!</v>
      </c>
      <c r="N26" s="33" t="e">
        <f t="shared" si="10"/>
        <v>#DIV/0!</v>
      </c>
    </row>
    <row r="27" spans="2:14" x14ac:dyDescent="0.25">
      <c r="B27" s="86" t="s">
        <v>30</v>
      </c>
      <c r="C27" s="114"/>
      <c r="D27" s="25"/>
      <c r="E27" s="25"/>
      <c r="F27" s="25"/>
      <c r="G27" s="14" t="s">
        <v>12</v>
      </c>
      <c r="H27" s="28">
        <v>1</v>
      </c>
      <c r="I27" s="115">
        <f t="shared" si="5"/>
        <v>0</v>
      </c>
      <c r="J27" s="66">
        <f t="shared" si="6"/>
        <v>0</v>
      </c>
      <c r="K27" s="67">
        <f t="shared" si="7"/>
        <v>0</v>
      </c>
      <c r="L27" s="68">
        <f t="shared" si="8"/>
        <v>0</v>
      </c>
      <c r="M27" s="40" t="e">
        <f t="shared" si="9"/>
        <v>#DIV/0!</v>
      </c>
      <c r="N27" s="33" t="e">
        <f t="shared" si="10"/>
        <v>#DIV/0!</v>
      </c>
    </row>
    <row r="28" spans="2:14" x14ac:dyDescent="0.25">
      <c r="B28" s="86" t="s">
        <v>31</v>
      </c>
      <c r="C28" s="114"/>
      <c r="D28" s="25"/>
      <c r="E28" s="25"/>
      <c r="F28" s="25"/>
      <c r="G28" s="14" t="s">
        <v>12</v>
      </c>
      <c r="H28" s="28">
        <v>1</v>
      </c>
      <c r="I28" s="115">
        <f t="shared" si="5"/>
        <v>0</v>
      </c>
      <c r="J28" s="66">
        <f t="shared" si="6"/>
        <v>0</v>
      </c>
      <c r="K28" s="67">
        <f t="shared" si="7"/>
        <v>0</v>
      </c>
      <c r="L28" s="68">
        <f t="shared" si="8"/>
        <v>0</v>
      </c>
      <c r="M28" s="40" t="e">
        <f t="shared" si="9"/>
        <v>#DIV/0!</v>
      </c>
      <c r="N28" s="33" t="e">
        <f t="shared" si="10"/>
        <v>#DIV/0!</v>
      </c>
    </row>
    <row r="29" spans="2:14" x14ac:dyDescent="0.25">
      <c r="B29" s="86" t="s">
        <v>32</v>
      </c>
      <c r="C29" s="114"/>
      <c r="D29" s="25"/>
      <c r="E29" s="25"/>
      <c r="F29" s="25"/>
      <c r="G29" s="14" t="s">
        <v>12</v>
      </c>
      <c r="H29" s="28">
        <v>1</v>
      </c>
      <c r="I29" s="115">
        <f t="shared" si="5"/>
        <v>0</v>
      </c>
      <c r="J29" s="66">
        <f t="shared" si="6"/>
        <v>0</v>
      </c>
      <c r="K29" s="67">
        <f t="shared" si="7"/>
        <v>0</v>
      </c>
      <c r="L29" s="68">
        <f t="shared" si="8"/>
        <v>0</v>
      </c>
      <c r="M29" s="40" t="e">
        <f t="shared" si="9"/>
        <v>#DIV/0!</v>
      </c>
      <c r="N29" s="33" t="e">
        <f t="shared" si="10"/>
        <v>#DIV/0!</v>
      </c>
    </row>
    <row r="30" spans="2:14" x14ac:dyDescent="0.25">
      <c r="B30" s="86" t="s">
        <v>33</v>
      </c>
      <c r="C30" s="114"/>
      <c r="D30" s="25"/>
      <c r="E30" s="25"/>
      <c r="F30" s="25"/>
      <c r="G30" s="95" t="s">
        <v>12</v>
      </c>
      <c r="H30" s="28">
        <v>1</v>
      </c>
      <c r="I30" s="115">
        <f t="shared" si="5"/>
        <v>0</v>
      </c>
      <c r="J30" s="66">
        <f t="shared" si="6"/>
        <v>0</v>
      </c>
      <c r="K30" s="67">
        <f t="shared" si="7"/>
        <v>0</v>
      </c>
      <c r="L30" s="68">
        <f t="shared" si="8"/>
        <v>0</v>
      </c>
      <c r="M30" s="40" t="e">
        <f t="shared" si="9"/>
        <v>#DIV/0!</v>
      </c>
      <c r="N30" s="33" t="e">
        <f t="shared" si="10"/>
        <v>#DIV/0!</v>
      </c>
    </row>
    <row r="31" spans="2:14" ht="15.75" thickBot="1" x14ac:dyDescent="0.3">
      <c r="B31" s="91" t="s">
        <v>34</v>
      </c>
      <c r="C31" s="116"/>
      <c r="D31" s="85"/>
      <c r="E31" s="85"/>
      <c r="F31" s="85"/>
      <c r="G31" s="15" t="s">
        <v>12</v>
      </c>
      <c r="H31" s="117">
        <v>1</v>
      </c>
      <c r="I31" s="118">
        <f t="shared" si="5"/>
        <v>0</v>
      </c>
      <c r="J31" s="75">
        <f t="shared" si="6"/>
        <v>0</v>
      </c>
      <c r="K31" s="76">
        <f t="shared" si="7"/>
        <v>0</v>
      </c>
      <c r="L31" s="77">
        <f t="shared" si="8"/>
        <v>0</v>
      </c>
      <c r="M31" s="41" t="e">
        <f t="shared" si="9"/>
        <v>#DIV/0!</v>
      </c>
      <c r="N31" s="42" t="e">
        <f t="shared" si="10"/>
        <v>#DIV/0!</v>
      </c>
    </row>
    <row r="32" spans="2:14" x14ac:dyDescent="0.25">
      <c r="B32" s="88" t="s">
        <v>23</v>
      </c>
      <c r="C32" s="22"/>
      <c r="D32" s="95" t="s">
        <v>12</v>
      </c>
      <c r="E32" s="23"/>
      <c r="F32" s="95" t="s">
        <v>12</v>
      </c>
      <c r="G32" s="23"/>
      <c r="H32" s="28">
        <v>1</v>
      </c>
      <c r="I32" s="31">
        <f t="shared" ref="I32" si="11">100%-H32</f>
        <v>0</v>
      </c>
      <c r="J32" s="104">
        <f>C32*E32*G32*H32*1000</f>
        <v>0</v>
      </c>
      <c r="K32" s="105">
        <f>C32*E32*G32*I32*1000</f>
        <v>0</v>
      </c>
      <c r="L32" s="106">
        <f>C32*G32*E32*1000</f>
        <v>0</v>
      </c>
      <c r="M32" s="43" t="e">
        <f t="shared" si="9"/>
        <v>#DIV/0!</v>
      </c>
      <c r="N32" s="44" t="e">
        <f t="shared" si="10"/>
        <v>#DIV/0!</v>
      </c>
    </row>
    <row r="33" spans="2:14" x14ac:dyDescent="0.25">
      <c r="B33" s="87" t="s">
        <v>35</v>
      </c>
      <c r="C33" s="24"/>
      <c r="D33" s="14" t="s">
        <v>12</v>
      </c>
      <c r="E33" s="25"/>
      <c r="F33" s="14" t="s">
        <v>12</v>
      </c>
      <c r="G33" s="25"/>
      <c r="H33" s="28">
        <v>1</v>
      </c>
      <c r="I33" s="31">
        <f t="shared" ref="I33:I36" si="12">100%-H33</f>
        <v>0</v>
      </c>
      <c r="J33" s="69">
        <f t="shared" ref="J33:J36" si="13">C33*E33*G33*H33*1000</f>
        <v>0</v>
      </c>
      <c r="K33" s="70">
        <f t="shared" ref="K33:K36" si="14">C33*E33*G33*I33*1000</f>
        <v>0</v>
      </c>
      <c r="L33" s="71">
        <f t="shared" ref="L33:L36" si="15">C33*G33*E33*1000</f>
        <v>0</v>
      </c>
      <c r="M33" s="40" t="e">
        <f t="shared" si="9"/>
        <v>#DIV/0!</v>
      </c>
      <c r="N33" s="33" t="e">
        <f t="shared" si="10"/>
        <v>#DIV/0!</v>
      </c>
    </row>
    <row r="34" spans="2:14" x14ac:dyDescent="0.25">
      <c r="B34" s="87" t="s">
        <v>36</v>
      </c>
      <c r="C34" s="24"/>
      <c r="D34" s="14" t="s">
        <v>12</v>
      </c>
      <c r="E34" s="25"/>
      <c r="F34" s="14" t="s">
        <v>12</v>
      </c>
      <c r="G34" s="25"/>
      <c r="H34" s="28">
        <v>1</v>
      </c>
      <c r="I34" s="31">
        <f t="shared" si="12"/>
        <v>0</v>
      </c>
      <c r="J34" s="69">
        <f t="shared" si="13"/>
        <v>0</v>
      </c>
      <c r="K34" s="70">
        <f t="shared" si="14"/>
        <v>0</v>
      </c>
      <c r="L34" s="71">
        <f t="shared" si="15"/>
        <v>0</v>
      </c>
      <c r="M34" s="40" t="e">
        <f t="shared" si="9"/>
        <v>#DIV/0!</v>
      </c>
      <c r="N34" s="33" t="e">
        <f t="shared" si="10"/>
        <v>#DIV/0!</v>
      </c>
    </row>
    <row r="35" spans="2:14" x14ac:dyDescent="0.25">
      <c r="B35" s="87" t="s">
        <v>37</v>
      </c>
      <c r="C35" s="24"/>
      <c r="D35" s="14" t="s">
        <v>12</v>
      </c>
      <c r="E35" s="25"/>
      <c r="F35" s="14" t="s">
        <v>12</v>
      </c>
      <c r="G35" s="25"/>
      <c r="H35" s="28">
        <v>1</v>
      </c>
      <c r="I35" s="31">
        <f t="shared" si="12"/>
        <v>0</v>
      </c>
      <c r="J35" s="69">
        <f t="shared" si="13"/>
        <v>0</v>
      </c>
      <c r="K35" s="70">
        <f t="shared" si="14"/>
        <v>0</v>
      </c>
      <c r="L35" s="71">
        <f t="shared" si="15"/>
        <v>0</v>
      </c>
      <c r="M35" s="40" t="e">
        <f t="shared" si="9"/>
        <v>#DIV/0!</v>
      </c>
      <c r="N35" s="33" t="e">
        <f t="shared" si="10"/>
        <v>#DIV/0!</v>
      </c>
    </row>
    <row r="36" spans="2:14" ht="15.75" thickBot="1" x14ac:dyDescent="0.3">
      <c r="B36" s="89" t="s">
        <v>38</v>
      </c>
      <c r="C36" s="90"/>
      <c r="D36" s="15" t="s">
        <v>12</v>
      </c>
      <c r="E36" s="85"/>
      <c r="F36" s="15" t="s">
        <v>12</v>
      </c>
      <c r="G36" s="85"/>
      <c r="H36" s="28">
        <v>1</v>
      </c>
      <c r="I36" s="31">
        <f t="shared" si="12"/>
        <v>0</v>
      </c>
      <c r="J36" s="78">
        <f t="shared" si="13"/>
        <v>0</v>
      </c>
      <c r="K36" s="79">
        <f t="shared" si="14"/>
        <v>0</v>
      </c>
      <c r="L36" s="80">
        <f t="shared" si="15"/>
        <v>0</v>
      </c>
      <c r="M36" s="45" t="e">
        <f t="shared" si="9"/>
        <v>#DIV/0!</v>
      </c>
      <c r="N36" s="46" t="e">
        <f t="shared" si="10"/>
        <v>#DIV/0!</v>
      </c>
    </row>
    <row r="37" spans="2:14" ht="15.75" thickBot="1" x14ac:dyDescent="0.3">
      <c r="B37" s="92" t="s">
        <v>10</v>
      </c>
      <c r="C37" s="5" t="s">
        <v>12</v>
      </c>
      <c r="D37" s="6" t="s">
        <v>12</v>
      </c>
      <c r="E37" s="6" t="s">
        <v>12</v>
      </c>
      <c r="F37" s="6" t="s">
        <v>12</v>
      </c>
      <c r="G37" s="6" t="s">
        <v>12</v>
      </c>
      <c r="H37" s="6" t="s">
        <v>12</v>
      </c>
      <c r="I37" s="29" t="s">
        <v>12</v>
      </c>
      <c r="J37" s="107">
        <f>SUM(J22:J36)</f>
        <v>0</v>
      </c>
      <c r="K37" s="108">
        <f>SUM(K22:K36)</f>
        <v>0</v>
      </c>
      <c r="L37" s="109">
        <f>SUM(L22:L36)</f>
        <v>0</v>
      </c>
      <c r="M37" s="47" t="e">
        <f>SUM(M22:M36)</f>
        <v>#DIV/0!</v>
      </c>
      <c r="N37" s="48" t="e">
        <f>SUM(N22:N36)</f>
        <v>#DIV/0!</v>
      </c>
    </row>
    <row r="38" spans="2:14" ht="15.75" thickBot="1" x14ac:dyDescent="0.3">
      <c r="M38" s="93" t="s">
        <v>16</v>
      </c>
      <c r="N38" s="49" t="e">
        <f>N37=$C$17</f>
        <v>#DIV/0!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Chrpa</dc:creator>
  <cp:lastModifiedBy>Jiří Chrpa</cp:lastModifiedBy>
  <dcterms:created xsi:type="dcterms:W3CDTF">2015-06-05T18:19:34Z</dcterms:created>
  <dcterms:modified xsi:type="dcterms:W3CDTF">2025-08-28T09:26:58Z</dcterms:modified>
</cp:coreProperties>
</file>